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<sst xmlns="http://schemas.openxmlformats.org/spreadsheetml/2006/main" count="61" uniqueCount="60">
  <si>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</si>
  <si>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</si>
  <si>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</si>
  <si>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</si>
  <si>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</si>
  <si>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</si>
  <si>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</si>
  <si>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</si>
  <si>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</si>
  <si>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</si>
  <si>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</si>
  <si>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</si>
  <si>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</si>
  <si>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</si>
  <si>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</si>
  <si>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</si>
  <si>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</si>
  <si>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</si>
  <si>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</si>
  <si>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</si>
  <si>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</si>
  <si>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</si>
  <si>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U</t>
  </si>
  <si>
    <t>Ups / Urs</t>
  </si>
  <si>
    <t>PR / Rs</t>
  </si>
  <si>
    <t>Kp</t>
  </si>
  <si>
    <t>Kpu</t>
  </si>
  <si>
    <t>Pom</t>
  </si>
  <si>
    <t>Iks</t>
  </si>
  <si>
    <t>St</t>
  </si>
  <si>
    <t>Plp</t>
  </si>
  <si>
    <t>Pl</t>
  </si>
  <si>
    <t>Pki</t>
  </si>
  <si>
    <t>Ov-i</t>
  </si>
  <si>
    <t>Ov-h</t>
  </si>
  <si>
    <t>Dn</t>
  </si>
  <si>
    <t>Nar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</si>
  <si>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</si>
  <si>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</si>
  <si>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</si>
  <si>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</si>
  <si>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</si>
  <si>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</si>
  <si>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</si>
  <si>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</si>
  <si>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</si>
  <si>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</si>
  <si>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</si>
  <si>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</si>
  <si>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</si>
  <si>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</si>
  <si>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Su</t>
  </si>
  <si>
    <t xml:space="preserve">Višegrad </t>
  </si>
  <si>
    <t>CASELOAD INDEX (the number of judges needed to cover the core caseload)</t>
  </si>
  <si>
    <t>Ps</t>
  </si>
  <si>
    <t>Less commercial cases to be handled by the new Commercial Division in the Sokolac Basic Court</t>
  </si>
  <si>
    <t>Rogatica</t>
  </si>
  <si>
    <t>Adjusted Caseload Index from the other Basic Courts consolidated with this one</t>
  </si>
  <si>
    <t>ADJUSTED CASELOAD INDEX (Višegrad only)</t>
  </si>
  <si>
    <t>ADJUSTED CASELOAD INDEX (Višegrad with Rogatica)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</si>
</sst>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83"/>
  <sheetViews>
    <sheetView tabSelected="1" workbookViewId="0" topLeftCell="A32">
      <selection activeCell="A60" sqref="A60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52</v>
      </c>
      <c r="E2" s="11"/>
    </row>
    <row r="3" ht="26.25">
      <c r="A3" s="11" t="s">
        <v>50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40</v>
      </c>
      <c r="G5" s="6" t="s">
        <v>41</v>
      </c>
      <c r="H5" s="6" t="s">
        <v>46</v>
      </c>
      <c r="I5" s="6" t="s">
        <v>45</v>
      </c>
      <c r="J5" s="6" t="s">
        <v>48</v>
      </c>
      <c r="K5" s="5"/>
      <c r="L5" s="7" t="s">
        <v>49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42</v>
      </c>
      <c r="H6" s="9" t="s">
        <v>44</v>
      </c>
      <c r="I6" s="9" t="s">
        <v>44</v>
      </c>
      <c r="J6" s="9" t="s">
        <v>39</v>
      </c>
      <c r="K6" s="9" t="s">
        <v>38</v>
      </c>
      <c r="L6" s="10" t="s">
        <v>47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86</v>
      </c>
      <c r="C8" s="12">
        <v>57</v>
      </c>
      <c r="D8" s="12">
        <v>89</v>
      </c>
      <c r="E8" s="12">
        <v>109</v>
      </c>
      <c r="F8" s="12">
        <v>69</v>
      </c>
      <c r="G8" s="12">
        <f>PRODUCT(F8,2)</f>
        <v>138</v>
      </c>
      <c r="H8" s="12">
        <f aca="true" t="shared" si="0" ref="H8:H21">AVERAGE(B8,C8,D8,E8,G8)</f>
        <v>95.8</v>
      </c>
      <c r="I8" s="12">
        <f aca="true" t="shared" si="1" ref="I8:I21">AVERAGE(E8,G8)</f>
        <v>123.5</v>
      </c>
      <c r="J8" s="12">
        <v>220</v>
      </c>
      <c r="K8" s="12">
        <f>POWER(J8,-1)</f>
        <v>0.004545454545454545</v>
      </c>
      <c r="L8" s="13">
        <f>PRODUCT(I8,K8)</f>
        <v>0.5613636363636363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32</v>
      </c>
      <c r="C9" s="12">
        <v>28</v>
      </c>
      <c r="D9" s="12">
        <v>24</v>
      </c>
      <c r="E9" s="12">
        <v>32</v>
      </c>
      <c r="F9" s="12">
        <v>17</v>
      </c>
      <c r="G9" s="12">
        <f aca="true" t="shared" si="2" ref="G9:G45">PRODUCT(F9,2)</f>
        <v>34</v>
      </c>
      <c r="H9" s="12">
        <f t="shared" si="0"/>
        <v>30</v>
      </c>
      <c r="I9" s="12">
        <f t="shared" si="1"/>
        <v>33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7</v>
      </c>
      <c r="C10" s="12">
        <v>9</v>
      </c>
      <c r="D10" s="12">
        <v>13</v>
      </c>
      <c r="E10" s="12">
        <v>6</v>
      </c>
      <c r="F10" s="12">
        <v>4</v>
      </c>
      <c r="G10" s="12">
        <f t="shared" si="2"/>
        <v>8</v>
      </c>
      <c r="H10" s="12">
        <f t="shared" si="0"/>
        <v>8.6</v>
      </c>
      <c r="I10" s="12">
        <f t="shared" si="1"/>
        <v>7</v>
      </c>
      <c r="J10" s="12">
        <v>220</v>
      </c>
      <c r="K10" s="12">
        <f aca="true" t="shared" si="3" ref="K10:K35">POWER(J10,-1)</f>
        <v>0.004545454545454545</v>
      </c>
      <c r="L10" s="13">
        <f aca="true" t="shared" si="4" ref="L10:L35">PRODUCT(I10,K10)</f>
        <v>0.031818181818181815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15</v>
      </c>
      <c r="C11" s="12">
        <v>11</v>
      </c>
      <c r="D11" s="12">
        <v>25</v>
      </c>
      <c r="E11" s="12">
        <v>23</v>
      </c>
      <c r="F11" s="12">
        <v>18</v>
      </c>
      <c r="G11" s="12">
        <f t="shared" si="2"/>
        <v>36</v>
      </c>
      <c r="H11" s="12">
        <f t="shared" si="0"/>
        <v>22</v>
      </c>
      <c r="I11" s="12">
        <f t="shared" si="1"/>
        <v>29.5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271</v>
      </c>
      <c r="C12" s="12">
        <v>208</v>
      </c>
      <c r="D12" s="12">
        <v>308</v>
      </c>
      <c r="E12" s="12">
        <v>225</v>
      </c>
      <c r="F12" s="12">
        <v>220</v>
      </c>
      <c r="G12" s="12">
        <f t="shared" si="2"/>
        <v>440</v>
      </c>
      <c r="H12" s="12">
        <f t="shared" si="0"/>
        <v>290.4</v>
      </c>
      <c r="I12" s="12">
        <f t="shared" si="1"/>
        <v>332.5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52</v>
      </c>
      <c r="C13" s="12">
        <v>50</v>
      </c>
      <c r="D13" s="12">
        <v>52</v>
      </c>
      <c r="E13" s="12">
        <v>47</v>
      </c>
      <c r="F13" s="12">
        <v>41</v>
      </c>
      <c r="G13" s="12">
        <f t="shared" si="2"/>
        <v>82</v>
      </c>
      <c r="H13" s="12">
        <f t="shared" si="0"/>
        <v>56.6</v>
      </c>
      <c r="I13" s="12">
        <f t="shared" si="1"/>
        <v>64.5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155</v>
      </c>
      <c r="C14" s="12">
        <v>469</v>
      </c>
      <c r="D14" s="12">
        <v>139</v>
      </c>
      <c r="E14" s="12">
        <v>205</v>
      </c>
      <c r="F14" s="12">
        <v>119</v>
      </c>
      <c r="G14" s="12">
        <f t="shared" si="2"/>
        <v>238</v>
      </c>
      <c r="H14" s="12">
        <f t="shared" si="0"/>
        <v>241.2</v>
      </c>
      <c r="I14" s="12">
        <f t="shared" si="1"/>
        <v>221.5</v>
      </c>
      <c r="J14" s="12">
        <v>300</v>
      </c>
      <c r="K14" s="12">
        <f t="shared" si="3"/>
        <v>0.0033333333333333335</v>
      </c>
      <c r="L14" s="13">
        <f t="shared" si="4"/>
        <v>0.7383333333333334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38</v>
      </c>
      <c r="C15" s="12">
        <v>17</v>
      </c>
      <c r="D15" s="12">
        <v>32</v>
      </c>
      <c r="E15" s="12">
        <v>27</v>
      </c>
      <c r="F15" s="12">
        <v>15</v>
      </c>
      <c r="G15" s="12">
        <f t="shared" si="2"/>
        <v>30</v>
      </c>
      <c r="H15" s="12">
        <f t="shared" si="0"/>
        <v>28.8</v>
      </c>
      <c r="I15" s="12">
        <f t="shared" si="1"/>
        <v>28.5</v>
      </c>
      <c r="J15" s="12">
        <v>300</v>
      </c>
      <c r="K15" s="12">
        <f t="shared" si="3"/>
        <v>0.0033333333333333335</v>
      </c>
      <c r="L15" s="13">
        <f t="shared" si="4"/>
        <v>0.095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/>
      <c r="C16" s="12"/>
      <c r="D16" s="12"/>
      <c r="E16" s="12"/>
      <c r="F16" s="12">
        <v>0</v>
      </c>
      <c r="G16" s="12">
        <f t="shared" si="2"/>
        <v>0</v>
      </c>
      <c r="H16" s="12">
        <f t="shared" si="0"/>
        <v>0</v>
      </c>
      <c r="I16" s="12">
        <f t="shared" si="1"/>
        <v>0</v>
      </c>
      <c r="J16" s="12">
        <v>600</v>
      </c>
      <c r="K16" s="12">
        <f t="shared" si="3"/>
        <v>0.0016666666666666668</v>
      </c>
      <c r="L16" s="13">
        <f t="shared" si="4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/>
      <c r="C17" s="12"/>
      <c r="D17" s="12"/>
      <c r="E17" s="12"/>
      <c r="F17" s="12">
        <v>0</v>
      </c>
      <c r="G17" s="12">
        <f t="shared" si="2"/>
        <v>0</v>
      </c>
      <c r="H17" s="12">
        <f t="shared" si="0"/>
        <v>0</v>
      </c>
      <c r="I17" s="12">
        <f t="shared" si="1"/>
        <v>0</v>
      </c>
      <c r="J17" s="12">
        <v>600</v>
      </c>
      <c r="K17" s="12">
        <f t="shared" si="3"/>
        <v>0.0016666666666666668</v>
      </c>
      <c r="L17" s="13">
        <f t="shared" si="4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186</v>
      </c>
      <c r="C18" s="12">
        <v>210</v>
      </c>
      <c r="D18" s="12">
        <v>366</v>
      </c>
      <c r="E18" s="12">
        <v>381</v>
      </c>
      <c r="F18" s="12">
        <v>205</v>
      </c>
      <c r="G18" s="12">
        <f t="shared" si="2"/>
        <v>410</v>
      </c>
      <c r="H18" s="12">
        <f t="shared" si="0"/>
        <v>310.6</v>
      </c>
      <c r="I18" s="12">
        <f t="shared" si="1"/>
        <v>395.5</v>
      </c>
      <c r="J18" s="14">
        <v>750</v>
      </c>
      <c r="K18" s="12">
        <f t="shared" si="3"/>
        <v>0.0013333333333333333</v>
      </c>
      <c r="L18" s="13">
        <f t="shared" si="4"/>
        <v>0.5273333333333333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6</v>
      </c>
      <c r="C19" s="12">
        <v>9</v>
      </c>
      <c r="D19" s="12">
        <v>5</v>
      </c>
      <c r="E19" s="12">
        <v>12</v>
      </c>
      <c r="F19" s="12">
        <v>12</v>
      </c>
      <c r="G19" s="12">
        <f t="shared" si="2"/>
        <v>24</v>
      </c>
      <c r="H19" s="12">
        <f t="shared" si="0"/>
        <v>11.2</v>
      </c>
      <c r="I19" s="12">
        <f t="shared" si="1"/>
        <v>18</v>
      </c>
      <c r="J19" s="14">
        <v>300</v>
      </c>
      <c r="K19" s="12">
        <f t="shared" si="3"/>
        <v>0.0033333333333333335</v>
      </c>
      <c r="L19" s="13">
        <f t="shared" si="4"/>
        <v>0.060000000000000005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136</v>
      </c>
      <c r="C20" s="12">
        <v>116</v>
      </c>
      <c r="D20" s="12">
        <v>104</v>
      </c>
      <c r="E20" s="12">
        <v>124</v>
      </c>
      <c r="F20" s="12">
        <v>78</v>
      </c>
      <c r="G20" s="12">
        <f t="shared" si="2"/>
        <v>156</v>
      </c>
      <c r="H20" s="12">
        <f t="shared" si="0"/>
        <v>127.2</v>
      </c>
      <c r="I20" s="12">
        <f t="shared" si="1"/>
        <v>140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/>
      <c r="D21" s="12"/>
      <c r="E21" s="12"/>
      <c r="F21" s="12">
        <v>0</v>
      </c>
      <c r="G21" s="12">
        <f t="shared" si="2"/>
        <v>0</v>
      </c>
      <c r="H21" s="12">
        <f t="shared" si="0"/>
        <v>0</v>
      </c>
      <c r="I21" s="12">
        <f t="shared" si="1"/>
        <v>0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82</v>
      </c>
      <c r="C22" s="12">
        <v>134</v>
      </c>
      <c r="D22" s="12">
        <v>57</v>
      </c>
      <c r="E22" s="12">
        <v>252</v>
      </c>
      <c r="F22" s="12">
        <v>130</v>
      </c>
      <c r="G22" s="12">
        <f t="shared" si="2"/>
        <v>260</v>
      </c>
      <c r="H22" s="12">
        <f>AVERAGE(B22,C22,D22,E22,G22)</f>
        <v>157</v>
      </c>
      <c r="I22" s="12">
        <f>AVERAGE(E22,G22)</f>
        <v>256</v>
      </c>
      <c r="J22" s="14">
        <v>3300</v>
      </c>
      <c r="K22" s="12">
        <f t="shared" si="3"/>
        <v>0.00030303030303030303</v>
      </c>
      <c r="L22" s="13">
        <f t="shared" si="4"/>
        <v>0.07757575757575758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5">AVERAGE(B23,C23,D23,E23,G23)</f>
        <v>0</v>
      </c>
      <c r="I23" s="12">
        <f aca="true" t="shared" si="6" ref="I23:I45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91</v>
      </c>
      <c r="C26" s="12">
        <v>49</v>
      </c>
      <c r="D26" s="12">
        <v>90</v>
      </c>
      <c r="E26" s="12">
        <v>84</v>
      </c>
      <c r="F26" s="12">
        <v>44</v>
      </c>
      <c r="G26" s="12">
        <f t="shared" si="2"/>
        <v>88</v>
      </c>
      <c r="H26" s="12">
        <f t="shared" si="5"/>
        <v>80.4</v>
      </c>
      <c r="I26" s="12">
        <f t="shared" si="6"/>
        <v>86</v>
      </c>
      <c r="J26" s="14">
        <v>5500</v>
      </c>
      <c r="K26" s="12">
        <f t="shared" si="3"/>
        <v>0.0001818181818181818</v>
      </c>
      <c r="L26" s="13">
        <f t="shared" si="4"/>
        <v>0.015636363636363636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/>
      <c r="K30" s="12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4"/>
      <c r="K31" s="12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>
        <v>21</v>
      </c>
      <c r="D32" s="12">
        <v>21</v>
      </c>
      <c r="E32" s="12">
        <v>15</v>
      </c>
      <c r="F32" s="12">
        <v>17</v>
      </c>
      <c r="G32" s="12">
        <f t="shared" si="2"/>
        <v>34</v>
      </c>
      <c r="H32" s="12">
        <f t="shared" si="5"/>
        <v>22.75</v>
      </c>
      <c r="I32" s="12">
        <f t="shared" si="6"/>
        <v>24.5</v>
      </c>
      <c r="J32" s="14">
        <v>300</v>
      </c>
      <c r="K32" s="12">
        <f t="shared" si="3"/>
        <v>0.0033333333333333335</v>
      </c>
      <c r="L32" s="13">
        <f t="shared" si="4"/>
        <v>0.08166666666666667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5</v>
      </c>
      <c r="C33" s="12">
        <v>4</v>
      </c>
      <c r="D33" s="12"/>
      <c r="E33" s="12">
        <v>1</v>
      </c>
      <c r="F33" s="12">
        <v>1</v>
      </c>
      <c r="G33" s="12">
        <v>1</v>
      </c>
      <c r="H33" s="12">
        <f t="shared" si="5"/>
        <v>2.75</v>
      </c>
      <c r="I33" s="12">
        <f t="shared" si="6"/>
        <v>1</v>
      </c>
      <c r="J33" s="14">
        <v>900</v>
      </c>
      <c r="K33" s="12">
        <f t="shared" si="3"/>
        <v>0.0011111111111111111</v>
      </c>
      <c r="L33" s="13">
        <f t="shared" si="4"/>
        <v>0.0011111111111111111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/>
      <c r="C34" s="12"/>
      <c r="D34" s="12"/>
      <c r="E34" s="12"/>
      <c r="F34" s="12">
        <v>0</v>
      </c>
      <c r="G34" s="12">
        <f t="shared" si="2"/>
        <v>0</v>
      </c>
      <c r="H34" s="12">
        <f t="shared" si="5"/>
        <v>0</v>
      </c>
      <c r="I34" s="12">
        <f t="shared" si="6"/>
        <v>0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/>
      <c r="D35" s="12"/>
      <c r="E35" s="12"/>
      <c r="F35" s="12">
        <v>0</v>
      </c>
      <c r="G35" s="12">
        <f t="shared" si="2"/>
        <v>0</v>
      </c>
      <c r="H35" s="12">
        <f t="shared" si="5"/>
        <v>0</v>
      </c>
      <c r="I35" s="12">
        <f t="shared" si="6"/>
        <v>0</v>
      </c>
      <c r="J35" s="12">
        <v>700</v>
      </c>
      <c r="K35" s="12">
        <f t="shared" si="3"/>
        <v>0.0014285714285714286</v>
      </c>
      <c r="L35" s="13">
        <f t="shared" si="4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9</v>
      </c>
      <c r="C36" s="12">
        <v>19</v>
      </c>
      <c r="D36" s="12">
        <v>9</v>
      </c>
      <c r="E36" s="12">
        <v>11</v>
      </c>
      <c r="F36" s="12">
        <v>5</v>
      </c>
      <c r="G36" s="12">
        <f t="shared" si="2"/>
        <v>10</v>
      </c>
      <c r="H36" s="12">
        <f t="shared" si="5"/>
        <v>11.6</v>
      </c>
      <c r="I36" s="12">
        <f t="shared" si="6"/>
        <v>10.5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/>
      <c r="C37" s="12"/>
      <c r="D37" s="12"/>
      <c r="E37" s="12"/>
      <c r="F37" s="12">
        <v>0</v>
      </c>
      <c r="G37" s="12">
        <f t="shared" si="2"/>
        <v>0</v>
      </c>
      <c r="H37" s="12">
        <f t="shared" si="5"/>
        <v>0</v>
      </c>
      <c r="I37" s="12">
        <f t="shared" si="6"/>
        <v>0</v>
      </c>
      <c r="J37" s="12">
        <v>44</v>
      </c>
      <c r="K37" s="12">
        <f>POWER(J37,-1)</f>
        <v>0.022727272727272728</v>
      </c>
      <c r="L37" s="13">
        <f>PRODUCT(I37,K37)</f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1</v>
      </c>
      <c r="C38" s="12"/>
      <c r="D38" s="12">
        <v>13</v>
      </c>
      <c r="E38" s="12"/>
      <c r="F38" s="12">
        <v>0</v>
      </c>
      <c r="G38" s="12">
        <f t="shared" si="2"/>
        <v>0</v>
      </c>
      <c r="H38" s="12">
        <f t="shared" si="5"/>
        <v>4.666666666666667</v>
      </c>
      <c r="I38" s="12">
        <f t="shared" si="6"/>
        <v>0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111</v>
      </c>
      <c r="C39" s="12">
        <v>13</v>
      </c>
      <c r="D39" s="12">
        <v>2</v>
      </c>
      <c r="E39" s="12">
        <v>4</v>
      </c>
      <c r="F39" s="12">
        <v>1</v>
      </c>
      <c r="G39" s="12">
        <f t="shared" si="2"/>
        <v>2</v>
      </c>
      <c r="H39" s="12">
        <f t="shared" si="5"/>
        <v>26.4</v>
      </c>
      <c r="I39" s="12">
        <f t="shared" si="6"/>
        <v>3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/>
      <c r="C40" s="12"/>
      <c r="D40" s="12"/>
      <c r="E40" s="12"/>
      <c r="F40" s="12">
        <v>0</v>
      </c>
      <c r="G40" s="12">
        <f t="shared" si="2"/>
        <v>0</v>
      </c>
      <c r="H40" s="12">
        <f t="shared" si="5"/>
        <v>0</v>
      </c>
      <c r="I40" s="12">
        <f t="shared" si="6"/>
        <v>0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2">
        <v>522</v>
      </c>
      <c r="C41" s="12">
        <v>694</v>
      </c>
      <c r="D41" s="12">
        <v>812</v>
      </c>
      <c r="E41" s="12">
        <v>855</v>
      </c>
      <c r="F41" s="12">
        <v>1227</v>
      </c>
      <c r="G41" s="12">
        <f t="shared" si="2"/>
        <v>2454</v>
      </c>
      <c r="H41" s="12">
        <f t="shared" si="5"/>
        <v>1067.4</v>
      </c>
      <c r="I41" s="12">
        <f t="shared" si="6"/>
        <v>1654.5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34</v>
      </c>
      <c r="B42" s="12">
        <v>45</v>
      </c>
      <c r="C42" s="12">
        <v>116</v>
      </c>
      <c r="D42" s="12">
        <v>109</v>
      </c>
      <c r="E42" s="12">
        <v>212</v>
      </c>
      <c r="F42" s="12">
        <v>154</v>
      </c>
      <c r="G42" s="12">
        <f t="shared" si="2"/>
        <v>308</v>
      </c>
      <c r="H42" s="12">
        <f t="shared" si="5"/>
        <v>158</v>
      </c>
      <c r="I42" s="12">
        <f t="shared" si="6"/>
        <v>260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35</v>
      </c>
      <c r="B43" s="12">
        <v>100</v>
      </c>
      <c r="C43" s="12">
        <v>150</v>
      </c>
      <c r="D43" s="12">
        <v>100</v>
      </c>
      <c r="E43" s="12">
        <v>100</v>
      </c>
      <c r="F43" s="12">
        <v>70</v>
      </c>
      <c r="G43" s="12">
        <f t="shared" si="2"/>
        <v>140</v>
      </c>
      <c r="H43" s="12">
        <f t="shared" si="5"/>
        <v>118</v>
      </c>
      <c r="I43" s="12">
        <f t="shared" si="6"/>
        <v>120</v>
      </c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36</v>
      </c>
      <c r="B44" s="12"/>
      <c r="C44" s="12"/>
      <c r="D44" s="12"/>
      <c r="E44" s="12">
        <v>241</v>
      </c>
      <c r="F44" s="12">
        <v>205</v>
      </c>
      <c r="G44" s="12">
        <v>155</v>
      </c>
      <c r="H44" s="12">
        <f t="shared" si="5"/>
        <v>198</v>
      </c>
      <c r="I44" s="12">
        <f t="shared" si="6"/>
        <v>198</v>
      </c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51</v>
      </c>
      <c r="B45" s="12">
        <v>80</v>
      </c>
      <c r="C45" s="12">
        <v>109</v>
      </c>
      <c r="D45" s="12">
        <v>104</v>
      </c>
      <c r="E45" s="12">
        <v>158</v>
      </c>
      <c r="F45" s="12">
        <v>176</v>
      </c>
      <c r="G45" s="12">
        <f t="shared" si="2"/>
        <v>352</v>
      </c>
      <c r="H45" s="12">
        <f t="shared" si="5"/>
        <v>160.6</v>
      </c>
      <c r="I45" s="12">
        <f t="shared" si="6"/>
        <v>255</v>
      </c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53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>
        <f>SUM(L8:L45)</f>
        <v>2.1898383838383837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5"/>
      <c r="B49" s="16" t="s">
        <v>37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6" t="s">
        <v>43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 t="s">
        <v>55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3" t="s">
        <v>54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2">
        <v>-0.1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3" t="s">
        <v>58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3">
        <f>SUM(L47:L53)</f>
        <v>2.0898383838383836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 t="s">
        <v>57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5" t="s">
        <v>56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2">
        <v>1.6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3" t="s">
        <v>59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3">
        <f>SUM(L55:L59)</f>
        <v>3.6898383838383837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dcterms:modified xsi:type="dcterms:W3CDTF">2002-07-23T15:27:40Z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